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WWF\Documents\Armen-TJS\"/>
    </mc:Choice>
  </mc:AlternateContent>
  <xr:revisionPtr revIDLastSave="0" documentId="8_{D47DB98C-24A0-414B-9998-D0EA1E5F0D63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ծավալաթերթ 3 DW" sheetId="5" r:id="rId1"/>
  </sheets>
  <definedNames>
    <definedName name="_xlnm.Print_Area" localSheetId="0">'ծավալաթերթ 3 DW'!$A$1:$H$54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5" l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G39" i="5"/>
  <c r="H39" i="5" s="1"/>
  <c r="G38" i="5"/>
  <c r="C38" i="5"/>
  <c r="G37" i="5"/>
  <c r="H37" i="5" s="1"/>
  <c r="G36" i="5"/>
  <c r="H36" i="5" s="1"/>
  <c r="G35" i="5"/>
  <c r="C35" i="5"/>
  <c r="G34" i="5"/>
  <c r="H34" i="5" s="1"/>
  <c r="G33" i="5"/>
  <c r="H33" i="5" s="1"/>
  <c r="G32" i="5"/>
  <c r="C32" i="5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C22" i="5"/>
  <c r="G21" i="5"/>
  <c r="H21" i="5" s="1"/>
  <c r="G20" i="5"/>
  <c r="H20" i="5" s="1"/>
  <c r="G19" i="5"/>
  <c r="C19" i="5"/>
  <c r="G18" i="5"/>
  <c r="H18" i="5" s="1"/>
  <c r="G17" i="5"/>
  <c r="H17" i="5" s="1"/>
  <c r="G16" i="5"/>
  <c r="C16" i="5"/>
  <c r="G15" i="5"/>
  <c r="H15" i="5" s="1"/>
  <c r="G14" i="5"/>
  <c r="H14" i="5" s="1"/>
  <c r="G13" i="5"/>
  <c r="C13" i="5"/>
  <c r="G12" i="5"/>
  <c r="H12" i="5" s="1"/>
  <c r="G11" i="5"/>
  <c r="H11" i="5" s="1"/>
  <c r="H19" i="5" l="1"/>
  <c r="H13" i="5"/>
  <c r="H35" i="5"/>
  <c r="H32" i="5"/>
  <c r="H16" i="5"/>
  <c r="H48" i="5" s="1"/>
  <c r="F49" i="5" s="1"/>
  <c r="H50" i="5" s="1"/>
  <c r="H22" i="5"/>
  <c r="H38" i="5"/>
  <c r="F51" i="5" l="1"/>
  <c r="H52" i="5" s="1"/>
  <c r="F53" i="5" l="1"/>
  <c r="H54" i="5" s="1"/>
  <c r="C6" i="5" s="1"/>
</calcChain>
</file>

<file path=xl/sharedStrings.xml><?xml version="1.0" encoding="utf-8"?>
<sst xmlns="http://schemas.openxmlformats.org/spreadsheetml/2006/main" count="94" uniqueCount="80">
  <si>
    <t>Պատվիրատու</t>
  </si>
  <si>
    <t>WWF-Հայաստան</t>
  </si>
  <si>
    <t>Օբյեկտ</t>
  </si>
  <si>
    <t>Հասցե</t>
  </si>
  <si>
    <t>ք. Երեւան, Ավան վ/շ, Աճառյան 1.</t>
  </si>
  <si>
    <t>ՑԱՎԱԼԱԹԵՐԹԻ ՀԱՄԱՐԸ ԵՒ ԲՈՎԱՆԴԱԿՈՒԹՅՈՒՆԸ</t>
  </si>
  <si>
    <t>Մասնակից կազմակերպություն</t>
  </si>
  <si>
    <t>Աշխատանքի
ծածկագիրը</t>
  </si>
  <si>
    <t>Աշխատանքի անվանումը եւ բնութագիրը</t>
  </si>
  <si>
    <t>Քանակը</t>
  </si>
  <si>
    <t>Չ/Մ</t>
  </si>
  <si>
    <t>հատ</t>
  </si>
  <si>
    <t>Ապակե հովար մուտքի վրա</t>
  </si>
  <si>
    <t>աշխ</t>
  </si>
  <si>
    <t>- ապակին կոփված տրիպլեքս, պաշտպանիչ թաղանթով</t>
  </si>
  <si>
    <t>- ամրեցնող դետալները եւ պրոֆիլները չժանգոտվող պողպատից</t>
  </si>
  <si>
    <t>- պատրաստելը եւ մոնտաժելը գնահատել որպես մեկ աշխատանք (տես գծագիր A-EX-DT-01)</t>
  </si>
  <si>
    <r>
      <t>մ</t>
    </r>
    <r>
      <rPr>
        <vertAlign val="superscript"/>
        <sz val="10"/>
        <color theme="1"/>
        <rFont val="Arial Unicode"/>
        <family val="2"/>
      </rPr>
      <t>2</t>
    </r>
    <r>
      <rPr>
        <sz val="10"/>
        <rFont val="Arial Armenian"/>
        <family val="2"/>
      </rPr>
      <t/>
    </r>
  </si>
  <si>
    <t>DW</t>
  </si>
  <si>
    <t>ԴՌՆԵՐ ԵՒ ՊԱՏՈՒՀԱՆՆԵՐ</t>
  </si>
  <si>
    <t>DW-01</t>
  </si>
  <si>
    <t>- նախատեսել մեկ ջերմային կամրջակով որակյալ ալյումինե պրոֆիլներ</t>
  </si>
  <si>
    <t>- նախատեսել եռաշերտ ապակեպատում</t>
  </si>
  <si>
    <t>DW-02</t>
  </si>
  <si>
    <t xml:space="preserve">Կողային ճակատների արտաքին ալյումինե պատուհանների չբացվող հատվածներ </t>
  </si>
  <si>
    <t>DW-03</t>
  </si>
  <si>
    <t>Դիմացի ճակատի արտաքին ալյումինե չբացվող պատուհաններ</t>
  </si>
  <si>
    <t>- նախատեսել երկշերտ ապակեպատում, ապակիները կոփված 6մմ հաստությամբ, պակետի ներսի կողմից պաշտպանիչ թաղանթով</t>
  </si>
  <si>
    <t>DW-04</t>
  </si>
  <si>
    <t>Արտաքին ալյումինե ապակեպատ դռներ</t>
  </si>
  <si>
    <t>- դռները պետք է բացվեն դուրս եւ ունենան շեմ, հատուկ պրոֆիլով</t>
  </si>
  <si>
    <t>- դռները ունեն չբացվող վերնափեղք (фрамуга)</t>
  </si>
  <si>
    <t>DW-05</t>
  </si>
  <si>
    <t>Արտաքին ալյումինե ապակեպատ ֆասադային վանդակ դռնով</t>
  </si>
  <si>
    <t>- բացվող դռան փեղքը պետք է բացվի դուրս եւ ունենա շեմ, հատուկ պրոֆիլով</t>
  </si>
  <si>
    <t>- ֆասադը ունի չբացվող վերնափեղք (фрамуга) եւ կողային վիտրաժներ</t>
  </si>
  <si>
    <t>DW-06</t>
  </si>
  <si>
    <t>Ներքին ապակեպատ դռներ</t>
  </si>
  <si>
    <t>- ալյումինե անոդացված շրջանակով ապակյա դռներ</t>
  </si>
  <si>
    <t>- փեղփերը առանց շրջանակի, կոփված ապակուց</t>
  </si>
  <si>
    <t>DW-07</t>
  </si>
  <si>
    <t>Ներքին լամինացված դռներ փայտանյութից</t>
  </si>
  <si>
    <t>- շրջանակի բարձրությունը մոտ 2.20մ</t>
  </si>
  <si>
    <t>- դռան տարրերը պատված խոնավադիմացկուն լամինատով</t>
  </si>
  <si>
    <t>DW-08</t>
  </si>
  <si>
    <t>Էլ վահանակի նիշայի դռնակներ</t>
  </si>
  <si>
    <t>- շրջանակը փեղքերի հետեւում թաքնված</t>
  </si>
  <si>
    <t>DW-09</t>
  </si>
  <si>
    <t>Սանհանգույցների թեթեւ միջնորմեր եւ դռնակներ</t>
  </si>
  <si>
    <t>- չթրթվող կոմպակտ լամինատի (օրինակ EGGER Compact laminate black core) սալերից պատրաստված եւ չժանգոտվող ֆուրնիտուրայով համակարգ</t>
  </si>
  <si>
    <t>Subtotal I</t>
  </si>
  <si>
    <t>Ընդամենը I</t>
  </si>
  <si>
    <t>OvEx</t>
  </si>
  <si>
    <t>Subtotal II</t>
  </si>
  <si>
    <t>Ընդամենը II</t>
  </si>
  <si>
    <t>Profit</t>
  </si>
  <si>
    <t>Subtotal III</t>
  </si>
  <si>
    <t>Ընդամենը III</t>
  </si>
  <si>
    <t xml:space="preserve">Կողային ճակատների արտաքին ալյումինե պատուհանների բացվող փեղքեր </t>
  </si>
  <si>
    <t>Նախատեսել, որ բոլոր դռների եւ պատուհանների բռնակները լինեն նույն ստիլի եւ լինեն չժանգոտվող պողպատից ETEM</t>
  </si>
  <si>
    <r>
      <t xml:space="preserve">Ընդամենը միավորի գին
</t>
    </r>
    <r>
      <rPr>
        <b/>
        <sz val="10"/>
        <rFont val="Arial Unicode"/>
        <family val="2"/>
      </rPr>
      <t>դր.</t>
    </r>
  </si>
  <si>
    <r>
      <t>մ</t>
    </r>
    <r>
      <rPr>
        <vertAlign val="superscript"/>
        <sz val="10"/>
        <rFont val="Arial Unicode"/>
        <family val="2"/>
      </rPr>
      <t>2</t>
    </r>
    <r>
      <rPr>
        <sz val="10"/>
        <rFont val="Arial Armenian"/>
        <family val="2"/>
      </rPr>
      <t/>
    </r>
  </si>
  <si>
    <t>ՀՀԳԱԱ Ա.Թախտաջյանի անվան
բուսաբանության ինստիտուտի Հայաստանի կենսաբազմազանության կենտրոնի վերակառուցում եւ արդիականացում</t>
  </si>
  <si>
    <t>Նշում</t>
  </si>
  <si>
    <t>Լրացնել միայն դեղին դաշտերը. Կազմակերպության անվանում, միավոր գներ, վերադիր ծախսերի, շահույթի եւ հարկատեսակի տոկոսոչափերը</t>
  </si>
  <si>
    <t>TAX</t>
  </si>
  <si>
    <t>Աշխատանքների խումբ 2-ի համար
ներառյալ հարկատեսակը</t>
  </si>
  <si>
    <t>Total for 2</t>
  </si>
  <si>
    <t>ՄՐՑՈՒԹԱՅԻՆ ԾԱՎԱԼԱԹԵՐԹ 1</t>
  </si>
  <si>
    <r>
      <t xml:space="preserve">Ընդհանուր առաջարկ այս աշխ. խմբի համար
</t>
    </r>
    <r>
      <rPr>
        <b/>
        <sz val="12"/>
        <color rgb="FFFF0000"/>
        <rFont val="Arial Unicode"/>
        <family val="2"/>
      </rPr>
      <t>(չլրացնել, հաշշվում է ավտոմատ)</t>
    </r>
  </si>
  <si>
    <t>Աշխատանքի միավորի գին
դր.</t>
  </si>
  <si>
    <t>Նյութի միավորի
գինը դր.</t>
  </si>
  <si>
    <t>Ամբողջի գինը
դր.</t>
  </si>
  <si>
    <t>Շահույթ</t>
  </si>
  <si>
    <t>Վերադիր  ծախսեր</t>
  </si>
  <si>
    <t>ԱԱՀ կամ Շրջ.հարկ (գրել տոկոսադրույքը)</t>
  </si>
  <si>
    <t>Պատուահններ, արտաքին եւ ներքին դռներ, թեթեւ միջնորմեր, ապակյա կոնստրուկցիաներ</t>
  </si>
  <si>
    <t>DW-10</t>
  </si>
  <si>
    <t>DW-11
նույն
SI-07</t>
  </si>
  <si>
    <r>
      <rPr>
        <b/>
        <sz val="10"/>
        <color theme="1"/>
        <rFont val="Arial Unicode"/>
        <family val="2"/>
      </rPr>
      <t>Ցանկապատի դեր տանող վահանակ</t>
    </r>
    <r>
      <rPr>
        <sz val="10"/>
        <color theme="1"/>
        <rFont val="Arial Unicode"/>
        <family val="2"/>
      </rPr>
      <t xml:space="preserve"> ալյումինե եւ պողպատե պրոֆիլներից, էմմ հաստությամբ պաղպատե թերթից եւ կոփված ապակուց, ըստ գծագեր A-EX-SI-00 եւ 01,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</si>
</sst>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դր.&quot;"/>
    <numFmt numFmtId="166" formatCode="#,##0.0"/>
    <numFmt numFmtId="167" formatCode="#,##0\ [$֏-42B]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al Unicode"/>
      <family val="2"/>
      <charset val="204"/>
    </font>
    <font>
      <sz val="10"/>
      <name val="Arial Unicode"/>
      <family val="2"/>
    </font>
    <font>
      <sz val="10"/>
      <name val="Arial Unicode"/>
      <family val="2"/>
      <charset val="204"/>
    </font>
    <font>
      <b/>
      <sz val="12"/>
      <name val="Arial Unicode"/>
      <family val="2"/>
      <charset val="204"/>
    </font>
    <font>
      <b/>
      <sz val="14"/>
      <name val="Arial Unicode"/>
      <family val="2"/>
      <charset val="204"/>
    </font>
    <font>
      <sz val="20"/>
      <name val="Arial Unicode"/>
      <family val="2"/>
      <charset val="204"/>
    </font>
    <font>
      <b/>
      <sz val="16"/>
      <name val="Arial Unicode"/>
      <family val="2"/>
    </font>
    <font>
      <b/>
      <sz val="10"/>
      <name val="Arial Unicode"/>
      <family val="2"/>
    </font>
    <font>
      <b/>
      <sz val="10"/>
      <color theme="1"/>
      <name val="Arial Unicode"/>
      <family val="2"/>
    </font>
    <font>
      <sz val="10"/>
      <color theme="1"/>
      <name val="Arial Unicode"/>
      <family val="2"/>
    </font>
    <font>
      <sz val="11"/>
      <color theme="1"/>
      <name val="Calibri"/>
      <family val="2"/>
      <charset val="1"/>
      <scheme val="minor"/>
    </font>
    <font>
      <b/>
      <sz val="10"/>
      <name val="Arial Unicode"/>
      <family val="2"/>
      <charset val="204"/>
    </font>
    <font>
      <vertAlign val="superscript"/>
      <sz val="10"/>
      <color theme="1"/>
      <name val="Arial Unicode"/>
      <family val="2"/>
    </font>
    <font>
      <sz val="10"/>
      <name val="Arial Armenian"/>
      <family val="2"/>
    </font>
    <font>
      <sz val="10"/>
      <color rgb="FFFF0000"/>
      <name val="Arial Unicode"/>
      <family val="2"/>
    </font>
    <font>
      <sz val="10"/>
      <color rgb="FFFF0000"/>
      <name val="Arial Unicode"/>
      <family val="2"/>
      <charset val="204"/>
    </font>
    <font>
      <b/>
      <sz val="10"/>
      <color theme="9"/>
      <name val="Arial Unicode"/>
      <family val="2"/>
    </font>
    <font>
      <sz val="10"/>
      <name val="Times New Roman"/>
      <family val="1"/>
      <charset val="204"/>
    </font>
    <font>
      <vertAlign val="superscript"/>
      <sz val="10"/>
      <name val="Arial Unicode"/>
      <family val="2"/>
    </font>
    <font>
      <b/>
      <sz val="12"/>
      <name val="Arial Unicode"/>
      <family val="2"/>
    </font>
    <font>
      <b/>
      <sz val="12"/>
      <color rgb="FFFF0000"/>
      <name val="Arial Unicode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theme="7" tint="0.59996337778862885"/>
        <bgColor indexed="65"/>
      </patternFill>
    </fill>
    <fill>
      <patternFill patternType="mediumGray">
        <fgColor theme="7" tint="0.59996337778862885"/>
        <bgColor theme="0" tint="-0.14999847407452621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9" fillId="0" borderId="4">
      <alignment horizontal="center"/>
    </xf>
  </cellStyleXfs>
  <cellXfs count="111">
    <xf numFmtId="0" fontId="0" fillId="0" borderId="0" xfId="0"/>
    <xf numFmtId="49" fontId="3" fillId="0" borderId="0" xfId="1" applyNumberFormat="1" applyFont="1" applyAlignment="1" applyProtection="1">
      <alignment horizontal="left" vertical="top"/>
    </xf>
    <xf numFmtId="4" fontId="2" fillId="0" borderId="0" xfId="1" applyNumberFormat="1" applyFont="1" applyAlignment="1" applyProtection="1">
      <alignment vertical="top"/>
    </xf>
    <xf numFmtId="0" fontId="4" fillId="0" borderId="0" xfId="1" applyFont="1" applyAlignment="1" applyProtection="1">
      <alignment vertical="top"/>
    </xf>
    <xf numFmtId="0" fontId="4" fillId="0" borderId="0" xfId="1" applyFont="1" applyFill="1" applyAlignment="1" applyProtection="1">
      <alignment vertical="top"/>
    </xf>
    <xf numFmtId="0" fontId="5" fillId="0" borderId="0" xfId="1" applyFont="1" applyFill="1" applyBorder="1" applyAlignment="1" applyProtection="1">
      <alignment vertical="top"/>
    </xf>
    <xf numFmtId="4" fontId="2" fillId="0" borderId="0" xfId="1" applyNumberFormat="1" applyFont="1" applyAlignment="1" applyProtection="1">
      <alignment horizontal="left" vertical="top"/>
    </xf>
    <xf numFmtId="0" fontId="2" fillId="0" borderId="0" xfId="1" applyFont="1" applyAlignment="1" applyProtection="1">
      <alignment horizontal="left" vertical="top"/>
    </xf>
    <xf numFmtId="1" fontId="6" fillId="0" borderId="0" xfId="1" applyNumberFormat="1" applyFont="1" applyBorder="1" applyAlignment="1" applyProtection="1">
      <alignment horizontal="center" vertical="top"/>
    </xf>
    <xf numFmtId="4" fontId="2" fillId="0" borderId="0" xfId="1" applyNumberFormat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 vertical="top"/>
    </xf>
    <xf numFmtId="0" fontId="4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vertical="top"/>
    </xf>
    <xf numFmtId="0" fontId="4" fillId="0" borderId="1" xfId="1" applyFont="1" applyBorder="1" applyAlignment="1" applyProtection="1">
      <alignment vertical="top"/>
    </xf>
    <xf numFmtId="0" fontId="4" fillId="0" borderId="1" xfId="1" applyFont="1" applyBorder="1" applyAlignment="1" applyProtection="1">
      <alignment vertical="top" wrapText="1"/>
    </xf>
    <xf numFmtId="0" fontId="9" fillId="2" borderId="2" xfId="1" applyFont="1" applyFill="1" applyBorder="1" applyAlignment="1" applyProtection="1">
      <alignment horizontal="left" vertical="top"/>
    </xf>
    <xf numFmtId="49" fontId="9" fillId="2" borderId="2" xfId="1" applyNumberFormat="1" applyFont="1" applyFill="1" applyBorder="1" applyAlignment="1" applyProtection="1">
      <alignment horizontal="left" vertical="top"/>
    </xf>
    <xf numFmtId="166" fontId="11" fillId="0" borderId="1" xfId="0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left" vertical="top"/>
    </xf>
    <xf numFmtId="166" fontId="4" fillId="2" borderId="2" xfId="1" applyNumberFormat="1" applyFont="1" applyFill="1" applyBorder="1" applyAlignment="1" applyProtection="1">
      <alignment horizontal="right" vertical="top"/>
    </xf>
    <xf numFmtId="0" fontId="4" fillId="2" borderId="2" xfId="1" applyFont="1" applyFill="1" applyBorder="1" applyAlignment="1" applyProtection="1">
      <alignment horizontal="left" vertical="top"/>
    </xf>
    <xf numFmtId="0" fontId="11" fillId="0" borderId="3" xfId="0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vertical="top" wrapText="1"/>
    </xf>
    <xf numFmtId="0" fontId="4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Alignment="1" applyProtection="1">
      <alignment horizontal="left" vertical="top" wrapText="1"/>
    </xf>
    <xf numFmtId="166" fontId="4" fillId="0" borderId="0" xfId="1" applyNumberFormat="1" applyFont="1" applyFill="1" applyBorder="1" applyAlignment="1" applyProtection="1">
      <alignment horizontal="right" vertical="top" wrapText="1"/>
    </xf>
    <xf numFmtId="166" fontId="4" fillId="0" borderId="1" xfId="1" applyNumberFormat="1" applyFont="1" applyFill="1" applyBorder="1" applyAlignment="1" applyProtection="1">
      <alignment horizontal="right" vertical="top" wrapText="1"/>
    </xf>
    <xf numFmtId="166" fontId="4" fillId="0" borderId="3" xfId="1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top"/>
    </xf>
    <xf numFmtId="166" fontId="11" fillId="0" borderId="0" xfId="0" applyNumberFormat="1" applyFont="1" applyFill="1" applyBorder="1" applyAlignment="1">
      <alignment horizontal="right" vertical="top"/>
    </xf>
    <xf numFmtId="49" fontId="10" fillId="0" borderId="3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center" wrapText="1"/>
    </xf>
    <xf numFmtId="0" fontId="4" fillId="0" borderId="0" xfId="1" applyFont="1" applyAlignment="1" applyProtection="1">
      <alignment vertical="center"/>
    </xf>
    <xf numFmtId="49" fontId="11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center" wrapText="1"/>
    </xf>
    <xf numFmtId="0" fontId="9" fillId="0" borderId="3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4" fontId="4" fillId="0" borderId="0" xfId="1" applyNumberFormat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vertical="top" wrapText="1"/>
    </xf>
    <xf numFmtId="4" fontId="4" fillId="0" borderId="0" xfId="1" applyNumberFormat="1" applyFont="1" applyAlignment="1" applyProtection="1">
      <alignment horizontal="left" vertical="top"/>
    </xf>
    <xf numFmtId="0" fontId="4" fillId="0" borderId="0" xfId="1" applyFont="1" applyFill="1" applyAlignment="1" applyProtection="1">
      <alignment horizontal="right" vertical="top" wrapText="1"/>
    </xf>
    <xf numFmtId="164" fontId="4" fillId="0" borderId="0" xfId="1" applyNumberFormat="1" applyFont="1" applyFill="1" applyAlignment="1" applyProtection="1">
      <alignment horizontal="right" vertical="top" wrapText="1"/>
    </xf>
    <xf numFmtId="3" fontId="4" fillId="0" borderId="0" xfId="1" applyNumberFormat="1" applyFont="1" applyFill="1" applyAlignment="1" applyProtection="1">
      <alignment horizontal="right" vertical="top" wrapText="1"/>
    </xf>
    <xf numFmtId="3" fontId="4" fillId="0" borderId="0" xfId="1" applyNumberFormat="1" applyFont="1" applyAlignment="1" applyProtection="1">
      <alignment horizontal="right" vertical="top"/>
    </xf>
    <xf numFmtId="4" fontId="4" fillId="0" borderId="0" xfId="1" applyNumberFormat="1" applyFont="1" applyFill="1" applyAlignment="1" applyProtection="1">
      <alignment vertical="top" wrapText="1"/>
      <protection locked="0"/>
    </xf>
    <xf numFmtId="0" fontId="13" fillId="0" borderId="0" xfId="1" applyFont="1" applyFill="1" applyBorder="1" applyAlignment="1" applyProtection="1">
      <alignment horizontal="left" vertical="top"/>
    </xf>
    <xf numFmtId="49" fontId="9" fillId="0" borderId="0" xfId="1" applyNumberFormat="1" applyFont="1" applyAlignment="1" applyProtection="1">
      <alignment horizontal="left" vertical="top" wrapText="1"/>
    </xf>
    <xf numFmtId="4" fontId="4" fillId="0" borderId="0" xfId="1" applyNumberFormat="1" applyFont="1" applyAlignment="1" applyProtection="1">
      <alignment vertical="top" wrapText="1"/>
    </xf>
    <xf numFmtId="0" fontId="4" fillId="0" borderId="0" xfId="1" applyFont="1" applyFill="1" applyBorder="1" applyAlignment="1" applyProtection="1">
      <alignment vertical="top"/>
    </xf>
    <xf numFmtId="4" fontId="4" fillId="0" borderId="0" xfId="1" applyNumberFormat="1" applyFont="1" applyAlignment="1" applyProtection="1">
      <alignment vertical="top"/>
    </xf>
    <xf numFmtId="49" fontId="9" fillId="0" borderId="2" xfId="0" applyNumberFormat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 applyProtection="1">
      <alignment horizontal="right" vertical="top"/>
    </xf>
    <xf numFmtId="0" fontId="4" fillId="0" borderId="2" xfId="1" applyFont="1" applyFill="1" applyBorder="1" applyAlignment="1" applyProtection="1">
      <alignment horizontal="left" vertical="top"/>
    </xf>
    <xf numFmtId="2" fontId="4" fillId="0" borderId="0" xfId="1" applyNumberFormat="1" applyFont="1" applyFill="1" applyAlignment="1" applyProtection="1">
      <alignment vertical="top"/>
    </xf>
    <xf numFmtId="2" fontId="2" fillId="0" borderId="0" xfId="1" applyNumberFormat="1" applyFont="1" applyAlignment="1" applyProtection="1">
      <alignment horizontal="left" vertical="top"/>
    </xf>
    <xf numFmtId="2" fontId="2" fillId="0" borderId="0" xfId="1" applyNumberFormat="1" applyFont="1" applyBorder="1" applyAlignment="1" applyProtection="1">
      <alignment horizontal="left" vertical="top"/>
    </xf>
    <xf numFmtId="2" fontId="4" fillId="0" borderId="1" xfId="1" applyNumberFormat="1" applyFont="1" applyBorder="1" applyAlignment="1" applyProtection="1">
      <alignment horizontal="left" vertical="top" wrapText="1" indent="1"/>
    </xf>
    <xf numFmtId="2" fontId="4" fillId="0" borderId="0" xfId="1" applyNumberFormat="1" applyFont="1" applyFill="1" applyAlignment="1" applyProtection="1">
      <alignment vertical="top" wrapText="1"/>
    </xf>
    <xf numFmtId="2" fontId="4" fillId="0" borderId="0" xfId="1" applyNumberFormat="1" applyFont="1" applyFill="1" applyAlignment="1" applyProtection="1">
      <alignment horizontal="right" vertical="top" wrapText="1"/>
    </xf>
    <xf numFmtId="0" fontId="17" fillId="0" borderId="0" xfId="1" applyFont="1" applyFill="1" applyAlignment="1" applyProtection="1">
      <alignment vertical="top" wrapText="1"/>
    </xf>
    <xf numFmtId="166" fontId="3" fillId="0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Alignment="1">
      <alignment vertical="top" wrapText="1"/>
    </xf>
    <xf numFmtId="0" fontId="17" fillId="0" borderId="0" xfId="1" applyFont="1" applyFill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top" wrapText="1" indent="1"/>
    </xf>
    <xf numFmtId="167" fontId="11" fillId="0" borderId="1" xfId="0" applyNumberFormat="1" applyFont="1" applyFill="1" applyBorder="1" applyAlignment="1">
      <alignment vertical="top"/>
    </xf>
    <xf numFmtId="167" fontId="4" fillId="2" borderId="2" xfId="1" applyNumberFormat="1" applyFont="1" applyFill="1" applyBorder="1" applyAlignment="1" applyProtection="1">
      <alignment horizontal="right" vertical="top"/>
    </xf>
    <xf numFmtId="167" fontId="4" fillId="0" borderId="1" xfId="1" applyNumberFormat="1" applyFont="1" applyFill="1" applyBorder="1" applyAlignment="1" applyProtection="1">
      <alignment horizontal="right" vertical="top" wrapText="1"/>
      <protection locked="0"/>
    </xf>
    <xf numFmtId="167" fontId="11" fillId="0" borderId="0" xfId="0" applyNumberFormat="1" applyFont="1" applyFill="1" applyBorder="1" applyAlignment="1">
      <alignment vertical="top"/>
    </xf>
    <xf numFmtId="167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2" xfId="1" applyNumberFormat="1" applyFont="1" applyFill="1" applyBorder="1" applyAlignment="1" applyProtection="1">
      <alignment horizontal="right" vertical="top"/>
    </xf>
    <xf numFmtId="49" fontId="3" fillId="0" borderId="0" xfId="1" applyNumberFormat="1" applyFont="1" applyAlignment="1" applyProtection="1">
      <alignment horizontal="left" vertical="top" wrapText="1"/>
    </xf>
    <xf numFmtId="167" fontId="11" fillId="3" borderId="1" xfId="0" applyNumberFormat="1" applyFont="1" applyFill="1" applyBorder="1" applyAlignment="1">
      <alignment vertical="top"/>
    </xf>
    <xf numFmtId="167" fontId="4" fillId="4" borderId="2" xfId="1" applyNumberFormat="1" applyFont="1" applyFill="1" applyBorder="1" applyAlignment="1" applyProtection="1">
      <alignment horizontal="right" vertical="top"/>
    </xf>
    <xf numFmtId="167" fontId="4" fillId="3" borderId="1" xfId="1" applyNumberFormat="1" applyFont="1" applyFill="1" applyBorder="1" applyAlignment="1" applyProtection="1">
      <alignment horizontal="right" vertical="top" wrapText="1"/>
      <protection locked="0"/>
    </xf>
    <xf numFmtId="167" fontId="11" fillId="3" borderId="0" xfId="0" applyNumberFormat="1" applyFont="1" applyFill="1" applyBorder="1" applyAlignment="1">
      <alignment vertical="top"/>
    </xf>
    <xf numFmtId="167" fontId="4" fillId="3" borderId="0" xfId="1" applyNumberFormat="1" applyFont="1" applyFill="1" applyBorder="1" applyAlignment="1" applyProtection="1">
      <alignment horizontal="right" vertical="center" wrapText="1"/>
      <protection locked="0"/>
    </xf>
    <xf numFmtId="167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167" fontId="4" fillId="3" borderId="3" xfId="1" applyNumberFormat="1" applyFont="1" applyFill="1" applyBorder="1" applyAlignment="1" applyProtection="1">
      <alignment horizontal="right" vertical="center" wrapText="1"/>
      <protection locked="0"/>
    </xf>
    <xf numFmtId="167" fontId="4" fillId="3" borderId="2" xfId="1" applyNumberFormat="1" applyFont="1" applyFill="1" applyBorder="1" applyAlignment="1" applyProtection="1">
      <alignment horizontal="right" vertical="top"/>
    </xf>
    <xf numFmtId="9" fontId="4" fillId="0" borderId="0" xfId="1" applyNumberFormat="1" applyFont="1" applyFill="1" applyAlignment="1" applyProtection="1">
      <alignment vertical="top" wrapText="1"/>
    </xf>
    <xf numFmtId="164" fontId="4" fillId="0" borderId="4" xfId="1" applyNumberFormat="1" applyFont="1" applyFill="1" applyBorder="1" applyAlignment="1" applyProtection="1">
      <alignment horizontal="right" vertical="top" wrapText="1"/>
    </xf>
    <xf numFmtId="164" fontId="9" fillId="0" borderId="4" xfId="1" applyNumberFormat="1" applyFont="1" applyFill="1" applyBorder="1" applyAlignment="1" applyProtection="1">
      <alignment horizontal="right" vertical="top" wrapText="1"/>
    </xf>
    <xf numFmtId="9" fontId="4" fillId="5" borderId="0" xfId="1" applyNumberFormat="1" applyFont="1" applyFill="1" applyAlignment="1" applyProtection="1">
      <alignment vertical="top" wrapText="1"/>
      <protection locked="0"/>
    </xf>
    <xf numFmtId="0" fontId="11" fillId="0" borderId="2" xfId="0" applyNumberFormat="1" applyFont="1" applyFill="1" applyBorder="1" applyAlignment="1">
      <alignment horizontal="left" vertical="top" wrapText="1"/>
    </xf>
    <xf numFmtId="3" fontId="13" fillId="0" borderId="3" xfId="1" applyNumberFormat="1" applyFont="1" applyFill="1" applyBorder="1" applyAlignment="1" applyProtection="1">
      <alignment horizontal="right" vertical="top" wrapText="1"/>
    </xf>
    <xf numFmtId="49" fontId="21" fillId="0" borderId="0" xfId="1" applyNumberFormat="1" applyFont="1" applyAlignment="1" applyProtection="1">
      <alignment horizontal="left" vertical="top" wrapText="1"/>
    </xf>
    <xf numFmtId="4" fontId="2" fillId="0" borderId="0" xfId="1" applyNumberFormat="1" applyFont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vertical="top"/>
    </xf>
    <xf numFmtId="49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21" fillId="0" borderId="0" xfId="1" applyFont="1" applyAlignment="1" applyProtection="1">
      <alignment horizontal="left" vertical="top" wrapText="1"/>
    </xf>
    <xf numFmtId="0" fontId="21" fillId="0" borderId="0" xfId="1" applyFont="1" applyAlignment="1" applyProtection="1">
      <alignment horizontal="left" vertical="top"/>
    </xf>
    <xf numFmtId="164" fontId="7" fillId="0" borderId="1" xfId="1" applyNumberFormat="1" applyFont="1" applyFill="1" applyBorder="1" applyAlignment="1" applyProtection="1">
      <alignment horizontal="center" vertical="top" wrapText="1"/>
    </xf>
    <xf numFmtId="49" fontId="21" fillId="6" borderId="0" xfId="1" applyNumberFormat="1" applyFont="1" applyFill="1" applyBorder="1" applyAlignment="1" applyProtection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РесСмета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7"/>
  <sheetViews>
    <sheetView showZeros="0" tabSelected="1" view="pageLayout" zoomScaleNormal="100" zoomScaleSheetLayoutView="100" workbookViewId="0">
      <selection activeCell="C6" sqref="C6:H6"/>
    </sheetView>
  </sheetViews>
  <sheetFormatPr defaultRowHeight="12.75" x14ac:dyDescent="0.25"/>
  <cols>
    <col min="1" max="1" width="12.28515625" style="61" customWidth="1"/>
    <col min="2" max="2" width="48.28515625" style="86" customWidth="1"/>
    <col min="3" max="3" width="10.140625" style="62" customWidth="1"/>
    <col min="4" max="4" width="7.140625" style="3" customWidth="1"/>
    <col min="5" max="5" width="16" style="3" customWidth="1"/>
    <col min="6" max="6" width="16" style="70" customWidth="1"/>
    <col min="7" max="7" width="16" style="51" customWidth="1"/>
    <col min="8" max="8" width="18.140625" style="51" customWidth="1"/>
    <col min="9" max="9" width="10.140625" style="72" customWidth="1"/>
    <col min="10" max="16384" width="9.140625" style="3"/>
  </cols>
  <sheetData>
    <row r="1" spans="1:9" ht="41.25" customHeight="1" x14ac:dyDescent="0.25">
      <c r="A1" s="103" t="s">
        <v>68</v>
      </c>
      <c r="B1" s="103"/>
      <c r="C1" s="2"/>
      <c r="F1" s="66"/>
      <c r="G1" s="4"/>
      <c r="H1" s="4"/>
    </row>
    <row r="2" spans="1:9" ht="23.25" customHeight="1" x14ac:dyDescent="0.25">
      <c r="A2" s="5" t="s">
        <v>0</v>
      </c>
      <c r="B2" s="1"/>
      <c r="C2" s="6" t="s">
        <v>1</v>
      </c>
      <c r="D2" s="7"/>
      <c r="E2" s="7"/>
      <c r="F2" s="67"/>
      <c r="G2" s="7"/>
      <c r="H2" s="7"/>
    </row>
    <row r="3" spans="1:9" ht="51" customHeight="1" x14ac:dyDescent="0.25">
      <c r="A3" s="5" t="s">
        <v>2</v>
      </c>
      <c r="B3" s="1"/>
      <c r="C3" s="102" t="s">
        <v>62</v>
      </c>
      <c r="D3" s="102"/>
      <c r="E3" s="102"/>
      <c r="F3" s="102"/>
      <c r="G3" s="102"/>
      <c r="H3" s="102"/>
    </row>
    <row r="4" spans="1:9" ht="18.75" customHeight="1" x14ac:dyDescent="0.25">
      <c r="A4" s="5" t="s">
        <v>3</v>
      </c>
      <c r="B4" s="1"/>
      <c r="C4" s="105" t="s">
        <v>4</v>
      </c>
      <c r="D4" s="105"/>
      <c r="E4" s="105"/>
      <c r="F4" s="105"/>
      <c r="G4" s="105"/>
      <c r="H4" s="105"/>
    </row>
    <row r="5" spans="1:9" ht="34.5" customHeight="1" x14ac:dyDescent="0.25">
      <c r="A5" s="106" t="s">
        <v>5</v>
      </c>
      <c r="B5" s="106"/>
      <c r="C5" s="8">
        <v>3</v>
      </c>
      <c r="D5" s="110" t="s">
        <v>76</v>
      </c>
      <c r="E5" s="110"/>
      <c r="F5" s="110"/>
      <c r="G5" s="110"/>
      <c r="H5" s="110"/>
    </row>
    <row r="6" spans="1:9" ht="33" customHeight="1" x14ac:dyDescent="0.25">
      <c r="A6" s="107" t="s">
        <v>69</v>
      </c>
      <c r="B6" s="108"/>
      <c r="C6" s="109">
        <f>H54</f>
        <v>0</v>
      </c>
      <c r="D6" s="109"/>
      <c r="E6" s="109"/>
      <c r="F6" s="109"/>
      <c r="G6" s="109"/>
      <c r="H6" s="109"/>
    </row>
    <row r="7" spans="1:9" ht="33" customHeight="1" x14ac:dyDescent="0.25">
      <c r="A7" s="5" t="s">
        <v>6</v>
      </c>
      <c r="B7" s="1"/>
      <c r="C7" s="104"/>
      <c r="D7" s="104"/>
      <c r="E7" s="104"/>
      <c r="F7" s="104"/>
      <c r="G7" s="104"/>
      <c r="H7" s="104"/>
    </row>
    <row r="8" spans="1:9" ht="37.5" customHeight="1" x14ac:dyDescent="0.25">
      <c r="A8" s="5" t="s">
        <v>63</v>
      </c>
      <c r="B8" s="101" t="s">
        <v>64</v>
      </c>
      <c r="C8" s="101"/>
      <c r="D8" s="101"/>
      <c r="E8" s="101"/>
      <c r="F8" s="101"/>
      <c r="G8" s="101"/>
      <c r="H8" s="101"/>
    </row>
    <row r="9" spans="1:9" ht="9.75" customHeight="1" x14ac:dyDescent="0.25">
      <c r="A9" s="5"/>
      <c r="B9" s="1"/>
      <c r="C9" s="9"/>
      <c r="D9" s="10"/>
      <c r="E9" s="10"/>
      <c r="F9" s="68"/>
      <c r="G9" s="10"/>
      <c r="H9" s="10"/>
    </row>
    <row r="10" spans="1:9" ht="44.25" customHeight="1" x14ac:dyDescent="0.25">
      <c r="A10" s="11" t="s">
        <v>7</v>
      </c>
      <c r="B10" s="12" t="s">
        <v>8</v>
      </c>
      <c r="C10" s="13" t="s">
        <v>9</v>
      </c>
      <c r="D10" s="14" t="s">
        <v>10</v>
      </c>
      <c r="E10" s="15" t="s">
        <v>71</v>
      </c>
      <c r="F10" s="69" t="s">
        <v>70</v>
      </c>
      <c r="G10" s="77" t="s">
        <v>60</v>
      </c>
      <c r="H10" s="15" t="s">
        <v>72</v>
      </c>
    </row>
    <row r="11" spans="1:9" x14ac:dyDescent="0.25">
      <c r="A11" s="16" t="s">
        <v>18</v>
      </c>
      <c r="B11" s="17" t="s">
        <v>19</v>
      </c>
      <c r="C11" s="20"/>
      <c r="D11" s="21"/>
      <c r="E11" s="88"/>
      <c r="F11" s="88"/>
      <c r="G11" s="79">
        <f t="shared" ref="G11:G16" si="0">(E11+F11)</f>
        <v>0</v>
      </c>
      <c r="H11" s="79">
        <f t="shared" ref="H11:H18" si="1">+G11*C11</f>
        <v>0</v>
      </c>
    </row>
    <row r="12" spans="1:9" s="4" customFormat="1" ht="47.25" customHeight="1" x14ac:dyDescent="0.25">
      <c r="A12" s="48"/>
      <c r="B12" s="63" t="s">
        <v>59</v>
      </c>
      <c r="C12" s="64"/>
      <c r="D12" s="65"/>
      <c r="E12" s="94"/>
      <c r="F12" s="94"/>
      <c r="G12" s="85">
        <f t="shared" si="0"/>
        <v>0</v>
      </c>
      <c r="H12" s="85">
        <f t="shared" si="1"/>
        <v>0</v>
      </c>
      <c r="I12" s="72"/>
    </row>
    <row r="13" spans="1:9" s="38" customFormat="1" ht="27.75" customHeight="1" x14ac:dyDescent="0.25">
      <c r="A13" s="45" t="s">
        <v>20</v>
      </c>
      <c r="B13" s="44" t="s">
        <v>58</v>
      </c>
      <c r="C13" s="26">
        <f>5*1.48+2*0.38</f>
        <v>8.16</v>
      </c>
      <c r="D13" s="29" t="s">
        <v>17</v>
      </c>
      <c r="E13" s="91"/>
      <c r="F13" s="91"/>
      <c r="G13" s="82">
        <f t="shared" si="0"/>
        <v>0</v>
      </c>
      <c r="H13" s="82">
        <f t="shared" si="1"/>
        <v>0</v>
      </c>
      <c r="I13" s="75"/>
    </row>
    <row r="14" spans="1:9" s="38" customFormat="1" ht="25.5" x14ac:dyDescent="0.25">
      <c r="A14" s="46"/>
      <c r="B14" s="47" t="s">
        <v>21</v>
      </c>
      <c r="C14" s="26"/>
      <c r="D14" s="29"/>
      <c r="E14" s="91"/>
      <c r="F14" s="91"/>
      <c r="G14" s="82">
        <f t="shared" si="0"/>
        <v>0</v>
      </c>
      <c r="H14" s="82">
        <f t="shared" si="1"/>
        <v>0</v>
      </c>
      <c r="I14" s="75"/>
    </row>
    <row r="15" spans="1:9" s="38" customFormat="1" x14ac:dyDescent="0.25">
      <c r="A15" s="42"/>
      <c r="B15" s="43" t="s">
        <v>22</v>
      </c>
      <c r="C15" s="27"/>
      <c r="D15" s="19"/>
      <c r="E15" s="92"/>
      <c r="F15" s="92"/>
      <c r="G15" s="83">
        <f t="shared" si="0"/>
        <v>0</v>
      </c>
      <c r="H15" s="83">
        <f t="shared" si="1"/>
        <v>0</v>
      </c>
      <c r="I15" s="75"/>
    </row>
    <row r="16" spans="1:9" s="38" customFormat="1" ht="25.5" x14ac:dyDescent="0.25">
      <c r="A16" s="45" t="s">
        <v>23</v>
      </c>
      <c r="B16" s="41" t="s">
        <v>24</v>
      </c>
      <c r="C16" s="28">
        <f>4*1.24+2.73+4.2</f>
        <v>11.89</v>
      </c>
      <c r="D16" s="29" t="s">
        <v>17</v>
      </c>
      <c r="E16" s="91"/>
      <c r="F16" s="91"/>
      <c r="G16" s="82">
        <f t="shared" si="0"/>
        <v>0</v>
      </c>
      <c r="H16" s="82">
        <f t="shared" si="1"/>
        <v>0</v>
      </c>
      <c r="I16" s="75"/>
    </row>
    <row r="17" spans="1:9" s="38" customFormat="1" ht="25.5" x14ac:dyDescent="0.25">
      <c r="A17" s="46"/>
      <c r="B17" s="47" t="s">
        <v>21</v>
      </c>
      <c r="C17" s="26"/>
      <c r="D17" s="29"/>
      <c r="E17" s="91"/>
      <c r="F17" s="91"/>
      <c r="G17" s="82">
        <f t="shared" ref="G17:G41" si="2">(E17+F17)</f>
        <v>0</v>
      </c>
      <c r="H17" s="82">
        <f t="shared" si="1"/>
        <v>0</v>
      </c>
      <c r="I17" s="75"/>
    </row>
    <row r="18" spans="1:9" s="38" customFormat="1" x14ac:dyDescent="0.25">
      <c r="A18" s="42"/>
      <c r="B18" s="43" t="s">
        <v>22</v>
      </c>
      <c r="C18" s="27"/>
      <c r="D18" s="19"/>
      <c r="E18" s="92"/>
      <c r="F18" s="92"/>
      <c r="G18" s="83">
        <f t="shared" si="2"/>
        <v>0</v>
      </c>
      <c r="H18" s="83">
        <f t="shared" si="1"/>
        <v>0</v>
      </c>
      <c r="I18" s="75"/>
    </row>
    <row r="19" spans="1:9" s="38" customFormat="1" ht="25.5" x14ac:dyDescent="0.25">
      <c r="A19" s="45" t="s">
        <v>25</v>
      </c>
      <c r="B19" s="41" t="s">
        <v>26</v>
      </c>
      <c r="C19" s="28">
        <f>4*4.27</f>
        <v>17.079999999999998</v>
      </c>
      <c r="D19" s="29" t="s">
        <v>17</v>
      </c>
      <c r="E19" s="91"/>
      <c r="F19" s="91"/>
      <c r="G19" s="82">
        <f t="shared" si="2"/>
        <v>0</v>
      </c>
      <c r="H19" s="82">
        <f t="shared" ref="H19:H41" si="3">+G19*C19</f>
        <v>0</v>
      </c>
      <c r="I19" s="75"/>
    </row>
    <row r="20" spans="1:9" s="38" customFormat="1" ht="25.5" x14ac:dyDescent="0.25">
      <c r="A20" s="46"/>
      <c r="B20" s="47" t="s">
        <v>21</v>
      </c>
      <c r="C20" s="26"/>
      <c r="D20" s="29"/>
      <c r="E20" s="91"/>
      <c r="F20" s="91"/>
      <c r="G20" s="82">
        <f t="shared" si="2"/>
        <v>0</v>
      </c>
      <c r="H20" s="82">
        <f t="shared" si="3"/>
        <v>0</v>
      </c>
      <c r="I20" s="75"/>
    </row>
    <row r="21" spans="1:9" s="38" customFormat="1" ht="38.25" x14ac:dyDescent="0.25">
      <c r="A21" s="42"/>
      <c r="B21" s="43" t="s">
        <v>27</v>
      </c>
      <c r="C21" s="27"/>
      <c r="D21" s="19"/>
      <c r="E21" s="92"/>
      <c r="F21" s="92"/>
      <c r="G21" s="83">
        <f t="shared" si="2"/>
        <v>0</v>
      </c>
      <c r="H21" s="83">
        <f t="shared" si="3"/>
        <v>0</v>
      </c>
      <c r="I21" s="75"/>
    </row>
    <row r="22" spans="1:9" s="38" customFormat="1" ht="14.25" x14ac:dyDescent="0.25">
      <c r="A22" s="45" t="s">
        <v>28</v>
      </c>
      <c r="B22" s="30" t="s">
        <v>29</v>
      </c>
      <c r="C22" s="26">
        <f>2*5.13+4.98</f>
        <v>15.24</v>
      </c>
      <c r="D22" s="29" t="s">
        <v>17</v>
      </c>
      <c r="E22" s="91"/>
      <c r="F22" s="91"/>
      <c r="G22" s="82">
        <f t="shared" si="2"/>
        <v>0</v>
      </c>
      <c r="H22" s="82">
        <f t="shared" si="3"/>
        <v>0</v>
      </c>
      <c r="I22" s="75"/>
    </row>
    <row r="23" spans="1:9" s="38" customFormat="1" ht="25.5" x14ac:dyDescent="0.25">
      <c r="A23" s="29"/>
      <c r="B23" s="47" t="s">
        <v>21</v>
      </c>
      <c r="C23" s="26"/>
      <c r="D23" s="29"/>
      <c r="E23" s="91"/>
      <c r="F23" s="91"/>
      <c r="G23" s="82">
        <f t="shared" si="2"/>
        <v>0</v>
      </c>
      <c r="H23" s="82">
        <f t="shared" si="3"/>
        <v>0</v>
      </c>
      <c r="I23" s="75"/>
    </row>
    <row r="24" spans="1:9" s="38" customFormat="1" ht="25.5" x14ac:dyDescent="0.25">
      <c r="A24" s="29"/>
      <c r="B24" s="31" t="s">
        <v>30</v>
      </c>
      <c r="C24" s="26"/>
      <c r="D24" s="29"/>
      <c r="E24" s="91"/>
      <c r="F24" s="91"/>
      <c r="G24" s="82">
        <f t="shared" si="2"/>
        <v>0</v>
      </c>
      <c r="H24" s="82">
        <f t="shared" si="3"/>
        <v>0</v>
      </c>
      <c r="I24" s="75"/>
    </row>
    <row r="25" spans="1:9" s="38" customFormat="1" x14ac:dyDescent="0.25">
      <c r="A25" s="29"/>
      <c r="B25" s="31" t="s">
        <v>31</v>
      </c>
      <c r="C25" s="26"/>
      <c r="D25" s="29"/>
      <c r="E25" s="91"/>
      <c r="F25" s="91"/>
      <c r="G25" s="82">
        <f t="shared" si="2"/>
        <v>0</v>
      </c>
      <c r="H25" s="82">
        <f t="shared" si="3"/>
        <v>0</v>
      </c>
      <c r="I25" s="75"/>
    </row>
    <row r="26" spans="1:9" s="38" customFormat="1" ht="38.25" x14ac:dyDescent="0.25">
      <c r="A26" s="19"/>
      <c r="B26" s="43" t="s">
        <v>27</v>
      </c>
      <c r="C26" s="27"/>
      <c r="D26" s="19"/>
      <c r="E26" s="92"/>
      <c r="F26" s="92"/>
      <c r="G26" s="83">
        <f t="shared" si="2"/>
        <v>0</v>
      </c>
      <c r="H26" s="83">
        <f t="shared" si="3"/>
        <v>0</v>
      </c>
      <c r="I26" s="75"/>
    </row>
    <row r="27" spans="1:9" s="38" customFormat="1" ht="25.5" x14ac:dyDescent="0.25">
      <c r="A27" s="45" t="s">
        <v>32</v>
      </c>
      <c r="B27" s="30" t="s">
        <v>33</v>
      </c>
      <c r="C27" s="26">
        <v>6</v>
      </c>
      <c r="D27" s="29" t="s">
        <v>17</v>
      </c>
      <c r="E27" s="91"/>
      <c r="F27" s="91"/>
      <c r="G27" s="82">
        <f t="shared" si="2"/>
        <v>0</v>
      </c>
      <c r="H27" s="82">
        <f t="shared" si="3"/>
        <v>0</v>
      </c>
      <c r="I27" s="75"/>
    </row>
    <row r="28" spans="1:9" s="38" customFormat="1" ht="27.75" customHeight="1" x14ac:dyDescent="0.25">
      <c r="A28" s="29"/>
      <c r="B28" s="47" t="s">
        <v>21</v>
      </c>
      <c r="C28" s="26"/>
      <c r="D28" s="29"/>
      <c r="E28" s="91"/>
      <c r="F28" s="91"/>
      <c r="G28" s="82">
        <f t="shared" si="2"/>
        <v>0</v>
      </c>
      <c r="H28" s="82">
        <f t="shared" si="3"/>
        <v>0</v>
      </c>
      <c r="I28" s="75"/>
    </row>
    <row r="29" spans="1:9" s="38" customFormat="1" ht="25.5" x14ac:dyDescent="0.25">
      <c r="A29" s="29"/>
      <c r="B29" s="31" t="s">
        <v>34</v>
      </c>
      <c r="C29" s="26"/>
      <c r="D29" s="29"/>
      <c r="E29" s="91"/>
      <c r="F29" s="91"/>
      <c r="G29" s="82">
        <f t="shared" si="2"/>
        <v>0</v>
      </c>
      <c r="H29" s="82">
        <f t="shared" si="3"/>
        <v>0</v>
      </c>
      <c r="I29" s="75"/>
    </row>
    <row r="30" spans="1:9" s="38" customFormat="1" ht="25.5" x14ac:dyDescent="0.25">
      <c r="A30" s="29"/>
      <c r="B30" s="31" t="s">
        <v>35</v>
      </c>
      <c r="C30" s="26"/>
      <c r="D30" s="29"/>
      <c r="E30" s="91"/>
      <c r="F30" s="91"/>
      <c r="G30" s="82">
        <f t="shared" si="2"/>
        <v>0</v>
      </c>
      <c r="H30" s="82">
        <f t="shared" si="3"/>
        <v>0</v>
      </c>
      <c r="I30" s="75"/>
    </row>
    <row r="31" spans="1:9" s="38" customFormat="1" ht="55.5" customHeight="1" x14ac:dyDescent="0.25">
      <c r="A31" s="19"/>
      <c r="B31" s="43" t="s">
        <v>27</v>
      </c>
      <c r="C31" s="27"/>
      <c r="D31" s="19"/>
      <c r="E31" s="92"/>
      <c r="F31" s="92"/>
      <c r="G31" s="83">
        <f t="shared" si="2"/>
        <v>0</v>
      </c>
      <c r="H31" s="83">
        <f t="shared" si="3"/>
        <v>0</v>
      </c>
      <c r="I31" s="75"/>
    </row>
    <row r="32" spans="1:9" s="38" customFormat="1" ht="14.25" x14ac:dyDescent="0.25">
      <c r="A32" s="45" t="s">
        <v>36</v>
      </c>
      <c r="B32" s="37" t="s">
        <v>37</v>
      </c>
      <c r="C32" s="28">
        <f>2.95*1.8+2*2.95*0.9</f>
        <v>10.620000000000001</v>
      </c>
      <c r="D32" s="22" t="s">
        <v>17</v>
      </c>
      <c r="E32" s="93"/>
      <c r="F32" s="93"/>
      <c r="G32" s="84">
        <f t="shared" si="2"/>
        <v>0</v>
      </c>
      <c r="H32" s="84">
        <f t="shared" si="3"/>
        <v>0</v>
      </c>
      <c r="I32" s="75"/>
    </row>
    <row r="33" spans="1:9" s="38" customFormat="1" x14ac:dyDescent="0.25">
      <c r="A33" s="29"/>
      <c r="B33" s="31" t="s">
        <v>38</v>
      </c>
      <c r="C33" s="26"/>
      <c r="D33" s="29"/>
      <c r="E33" s="91"/>
      <c r="F33" s="91"/>
      <c r="G33" s="82">
        <f t="shared" si="2"/>
        <v>0</v>
      </c>
      <c r="H33" s="82">
        <f t="shared" si="3"/>
        <v>0</v>
      </c>
      <c r="I33" s="75"/>
    </row>
    <row r="34" spans="1:9" s="38" customFormat="1" ht="25.5" x14ac:dyDescent="0.25">
      <c r="A34" s="19"/>
      <c r="B34" s="40" t="s">
        <v>39</v>
      </c>
      <c r="C34" s="27"/>
      <c r="D34" s="19"/>
      <c r="E34" s="92"/>
      <c r="F34" s="92"/>
      <c r="G34" s="83">
        <f t="shared" si="2"/>
        <v>0</v>
      </c>
      <c r="H34" s="83">
        <f t="shared" si="3"/>
        <v>0</v>
      </c>
      <c r="I34" s="75"/>
    </row>
    <row r="35" spans="1:9" s="38" customFormat="1" ht="14.25" x14ac:dyDescent="0.25">
      <c r="A35" s="45" t="s">
        <v>40</v>
      </c>
      <c r="B35" s="30" t="s">
        <v>41</v>
      </c>
      <c r="C35" s="73">
        <f>3*1.68</f>
        <v>5.04</v>
      </c>
      <c r="D35" s="46" t="s">
        <v>61</v>
      </c>
      <c r="E35" s="91"/>
      <c r="F35" s="91"/>
      <c r="G35" s="82">
        <f t="shared" si="2"/>
        <v>0</v>
      </c>
      <c r="H35" s="82">
        <f t="shared" si="3"/>
        <v>0</v>
      </c>
      <c r="I35" s="76"/>
    </row>
    <row r="36" spans="1:9" s="38" customFormat="1" x14ac:dyDescent="0.25">
      <c r="A36" s="29"/>
      <c r="B36" s="31" t="s">
        <v>42</v>
      </c>
      <c r="C36" s="26"/>
      <c r="D36" s="29"/>
      <c r="E36" s="91"/>
      <c r="F36" s="91"/>
      <c r="G36" s="82">
        <f t="shared" si="2"/>
        <v>0</v>
      </c>
      <c r="H36" s="82">
        <f t="shared" si="3"/>
        <v>0</v>
      </c>
      <c r="I36" s="75"/>
    </row>
    <row r="37" spans="1:9" s="38" customFormat="1" ht="25.5" x14ac:dyDescent="0.25">
      <c r="A37" s="19"/>
      <c r="B37" s="40" t="s">
        <v>43</v>
      </c>
      <c r="C37" s="27"/>
      <c r="D37" s="19"/>
      <c r="E37" s="92"/>
      <c r="F37" s="92"/>
      <c r="G37" s="83">
        <f t="shared" si="2"/>
        <v>0</v>
      </c>
      <c r="H37" s="83">
        <f t="shared" si="3"/>
        <v>0</v>
      </c>
      <c r="I37" s="75"/>
    </row>
    <row r="38" spans="1:9" s="38" customFormat="1" ht="14.25" x14ac:dyDescent="0.25">
      <c r="A38" s="45" t="s">
        <v>44</v>
      </c>
      <c r="B38" s="30" t="s">
        <v>45</v>
      </c>
      <c r="C38" s="26">
        <f>2.95*0.83</f>
        <v>2.4485000000000001</v>
      </c>
      <c r="D38" s="29" t="s">
        <v>17</v>
      </c>
      <c r="E38" s="91"/>
      <c r="F38" s="91"/>
      <c r="G38" s="82">
        <f t="shared" si="2"/>
        <v>0</v>
      </c>
      <c r="H38" s="82">
        <f t="shared" si="3"/>
        <v>0</v>
      </c>
      <c r="I38" s="75"/>
    </row>
    <row r="39" spans="1:9" s="38" customFormat="1" x14ac:dyDescent="0.25">
      <c r="A39" s="19"/>
      <c r="B39" s="39" t="s">
        <v>46</v>
      </c>
      <c r="C39" s="27"/>
      <c r="D39" s="19"/>
      <c r="E39" s="92"/>
      <c r="F39" s="92"/>
      <c r="G39" s="83">
        <f t="shared" si="2"/>
        <v>0</v>
      </c>
      <c r="H39" s="83">
        <f t="shared" si="3"/>
        <v>0</v>
      </c>
      <c r="I39" s="75"/>
    </row>
    <row r="40" spans="1:9" s="38" customFormat="1" ht="25.5" x14ac:dyDescent="0.25">
      <c r="A40" s="45" t="s">
        <v>47</v>
      </c>
      <c r="B40" s="30" t="s">
        <v>48</v>
      </c>
      <c r="C40" s="26">
        <v>5</v>
      </c>
      <c r="D40" s="29" t="s">
        <v>17</v>
      </c>
      <c r="E40" s="91"/>
      <c r="F40" s="91"/>
      <c r="G40" s="82">
        <f t="shared" si="2"/>
        <v>0</v>
      </c>
      <c r="H40" s="82">
        <f t="shared" si="3"/>
        <v>0</v>
      </c>
      <c r="I40" s="75"/>
    </row>
    <row r="41" spans="1:9" s="38" customFormat="1" ht="51" x14ac:dyDescent="0.25">
      <c r="A41" s="19"/>
      <c r="B41" s="39" t="s">
        <v>49</v>
      </c>
      <c r="C41" s="27"/>
      <c r="D41" s="19"/>
      <c r="E41" s="92"/>
      <c r="F41" s="92"/>
      <c r="G41" s="83">
        <f t="shared" si="2"/>
        <v>0</v>
      </c>
      <c r="H41" s="83">
        <f t="shared" si="3"/>
        <v>0</v>
      </c>
      <c r="I41" s="75"/>
    </row>
    <row r="42" spans="1:9" s="32" customFormat="1" x14ac:dyDescent="0.25">
      <c r="A42" s="22" t="s">
        <v>77</v>
      </c>
      <c r="B42" s="34" t="s">
        <v>12</v>
      </c>
      <c r="C42" s="33">
        <v>1</v>
      </c>
      <c r="D42" s="29" t="s">
        <v>13</v>
      </c>
      <c r="E42" s="90"/>
      <c r="F42" s="90"/>
      <c r="G42" s="81">
        <f>(E42+F42)</f>
        <v>0</v>
      </c>
      <c r="H42" s="81">
        <f>+G42*C42</f>
        <v>0</v>
      </c>
      <c r="I42" s="74"/>
    </row>
    <row r="43" spans="1:9" s="32" customFormat="1" ht="17.25" customHeight="1" x14ac:dyDescent="0.25">
      <c r="A43" s="29"/>
      <c r="B43" s="35" t="s">
        <v>14</v>
      </c>
      <c r="C43" s="33"/>
      <c r="D43" s="29"/>
      <c r="E43" s="90"/>
      <c r="F43" s="90"/>
      <c r="G43" s="81">
        <f>(E43+F43)</f>
        <v>0</v>
      </c>
      <c r="H43" s="81">
        <f>+G43*C43</f>
        <v>0</v>
      </c>
      <c r="I43" s="74"/>
    </row>
    <row r="44" spans="1:9" s="32" customFormat="1" ht="27.75" customHeight="1" x14ac:dyDescent="0.25">
      <c r="A44" s="29"/>
      <c r="B44" s="35" t="s">
        <v>15</v>
      </c>
      <c r="C44" s="33"/>
      <c r="D44" s="29"/>
      <c r="E44" s="90"/>
      <c r="F44" s="90"/>
      <c r="G44" s="81">
        <f>(E44+F44)</f>
        <v>0</v>
      </c>
      <c r="H44" s="81">
        <f>+G44*C44</f>
        <v>0</v>
      </c>
      <c r="I44" s="74"/>
    </row>
    <row r="45" spans="1:9" s="32" customFormat="1" ht="27.75" customHeight="1" x14ac:dyDescent="0.25">
      <c r="A45" s="19"/>
      <c r="B45" s="36" t="s">
        <v>16</v>
      </c>
      <c r="C45" s="18"/>
      <c r="D45" s="19"/>
      <c r="E45" s="87"/>
      <c r="F45" s="87"/>
      <c r="G45" s="78">
        <f>(E45+F45)</f>
        <v>0</v>
      </c>
      <c r="H45" s="78">
        <f>+G45*C45</f>
        <v>0</v>
      </c>
      <c r="I45" s="74"/>
    </row>
    <row r="46" spans="1:9" s="38" customFormat="1" ht="51" x14ac:dyDescent="0.25">
      <c r="A46" s="99" t="s">
        <v>78</v>
      </c>
      <c r="B46" s="23" t="s">
        <v>79</v>
      </c>
      <c r="C46" s="27">
        <v>2</v>
      </c>
      <c r="D46" s="19" t="s">
        <v>11</v>
      </c>
      <c r="E46" s="89"/>
      <c r="F46" s="89"/>
      <c r="G46" s="80">
        <f>(E46+F46)</f>
        <v>0</v>
      </c>
      <c r="H46" s="80">
        <f>+G46*C46</f>
        <v>0</v>
      </c>
      <c r="I46" s="75"/>
    </row>
    <row r="47" spans="1:9" ht="22.5" customHeight="1" x14ac:dyDescent="0.25">
      <c r="A47" s="49"/>
      <c r="B47" s="25"/>
      <c r="C47" s="50"/>
      <c r="D47" s="24"/>
      <c r="E47" s="24"/>
    </row>
    <row r="48" spans="1:9" ht="23.25" customHeight="1" x14ac:dyDescent="0.25">
      <c r="A48" s="49" t="s">
        <v>50</v>
      </c>
      <c r="B48" s="86" t="s">
        <v>51</v>
      </c>
      <c r="C48" s="52"/>
      <c r="F48" s="71"/>
      <c r="G48" s="53"/>
      <c r="H48" s="96">
        <f>SUM(H11:H41)</f>
        <v>0</v>
      </c>
    </row>
    <row r="49" spans="1:12" ht="23.25" customHeight="1" x14ac:dyDescent="0.25">
      <c r="A49" s="49" t="s">
        <v>52</v>
      </c>
      <c r="B49" s="86" t="s">
        <v>74</v>
      </c>
      <c r="C49" s="98"/>
      <c r="F49" s="54">
        <f>C49*H48</f>
        <v>0</v>
      </c>
      <c r="G49" s="54"/>
      <c r="H49" s="56"/>
    </row>
    <row r="50" spans="1:12" ht="23.25" customHeight="1" x14ac:dyDescent="0.25">
      <c r="A50" s="49" t="s">
        <v>53</v>
      </c>
      <c r="B50" s="86" t="s">
        <v>54</v>
      </c>
      <c r="C50" s="57"/>
      <c r="F50" s="71"/>
      <c r="G50" s="54"/>
      <c r="H50" s="54">
        <f>H48+F49</f>
        <v>0</v>
      </c>
    </row>
    <row r="51" spans="1:12" ht="23.25" customHeight="1" x14ac:dyDescent="0.25">
      <c r="A51" s="49" t="s">
        <v>55</v>
      </c>
      <c r="B51" s="86" t="s">
        <v>73</v>
      </c>
      <c r="C51" s="98"/>
      <c r="F51" s="54">
        <f>C51*H50</f>
        <v>0</v>
      </c>
      <c r="G51" s="54"/>
      <c r="H51" s="55"/>
    </row>
    <row r="52" spans="1:12" ht="27" customHeight="1" x14ac:dyDescent="0.25">
      <c r="A52" s="49" t="s">
        <v>56</v>
      </c>
      <c r="B52" s="86" t="s">
        <v>57</v>
      </c>
      <c r="C52" s="50"/>
      <c r="F52" s="71"/>
      <c r="G52" s="53"/>
      <c r="H52" s="54">
        <f>H50+F51</f>
        <v>0</v>
      </c>
    </row>
    <row r="53" spans="1:12" ht="23.25" customHeight="1" x14ac:dyDescent="0.25">
      <c r="A53" s="49" t="s">
        <v>65</v>
      </c>
      <c r="B53" s="86" t="s">
        <v>75</v>
      </c>
      <c r="C53" s="95"/>
      <c r="F53" s="54">
        <f>C53*H52</f>
        <v>0</v>
      </c>
      <c r="G53" s="54"/>
      <c r="H53" s="55"/>
    </row>
    <row r="54" spans="1:12" ht="27" customHeight="1" x14ac:dyDescent="0.25">
      <c r="A54" s="58" t="s">
        <v>67</v>
      </c>
      <c r="B54" s="59" t="s">
        <v>66</v>
      </c>
      <c r="C54" s="60"/>
      <c r="F54" s="71"/>
      <c r="G54" s="53"/>
      <c r="H54" s="97">
        <f>H52+F53</f>
        <v>0</v>
      </c>
    </row>
    <row r="55" spans="1:12" s="72" customFormat="1" x14ac:dyDescent="0.25">
      <c r="A55" s="49"/>
      <c r="B55" s="86"/>
      <c r="C55" s="60"/>
      <c r="D55" s="3"/>
      <c r="E55" s="3"/>
      <c r="F55" s="71"/>
      <c r="G55" s="53"/>
      <c r="H55" s="100"/>
      <c r="J55" s="3"/>
      <c r="K55" s="3"/>
      <c r="L55" s="3"/>
    </row>
    <row r="57" spans="1:12" s="72" customFormat="1" x14ac:dyDescent="0.25">
      <c r="A57" s="61"/>
      <c r="B57" s="86"/>
      <c r="C57" s="62"/>
      <c r="D57" s="3"/>
      <c r="E57" s="3"/>
      <c r="F57" s="70"/>
      <c r="G57" s="51"/>
      <c r="H57" s="51"/>
      <c r="J57" s="3"/>
      <c r="K57" s="3"/>
      <c r="L57" s="3"/>
    </row>
  </sheetData>
  <mergeCells count="9">
    <mergeCell ref="C7:H7"/>
    <mergeCell ref="B8:H8"/>
    <mergeCell ref="A1:B1"/>
    <mergeCell ref="C3:H3"/>
    <mergeCell ref="C4:H4"/>
    <mergeCell ref="A5:B5"/>
    <mergeCell ref="D5:H5"/>
    <mergeCell ref="A6:B6"/>
    <mergeCell ref="C6:H6"/>
  </mergeCells>
  <pageMargins left="0.38" right="0.25" top="0.75" bottom="0.75" header="0.3" footer="0.3"/>
  <pageSetup paperSize="9" scale="67" fitToHeight="0" orientation="portrait" r:id="rId1"/>
  <headerFooter>
    <oddFooter>&amp;C&amp;A/&amp;P</oddFooter>
    <firstHeader>&amp;L&amp;"Arial Unicode,Bold"&amp;16
ՇԻՆԱՐԱՐԱԿԱՆ ԱՇԽԱՏԱՆՔՆԵՐԻ ԱՐԺԵՔԻ ՄՐՑՈՒՅԹԱՅԻՆ ԱՌԱՋԱՐԿ</firstHead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ծավալաթերթ 3 DW</vt:lpstr>
      <vt:lpstr>'ծավալաթերթ 3 DW'!Print_Area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WWF</cp:lastModifiedBy>
  <cp:lastPrinted>2020-02-25T11:40:53Z</cp:lastPrinted>
  <dcterms:created xsi:type="dcterms:W3CDTF">2020-02-03T16:05:30Z</dcterms:created>
  <dcterms:modified xsi:type="dcterms:W3CDTF">2020-04-20T11:56:33Z</dcterms:modified>
</cp:coreProperties>
</file>